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Bilanz" sheetId="4" r:id="rId1"/>
    <sheet name="Näherungsmethoden" sheetId="5" r:id="rId2"/>
    <sheet name="Tabelle1" sheetId="1" r:id="rId3"/>
    <sheet name="Tabelle2" sheetId="2" r:id="rId4"/>
    <sheet name="Tabelle3" sheetId="3" r:id="rId5"/>
  </sheets>
  <calcPr calcId="125725"/>
</workbook>
</file>

<file path=xl/calcChain.xml><?xml version="1.0" encoding="utf-8"?>
<calcChain xmlns="http://schemas.openxmlformats.org/spreadsheetml/2006/main">
  <c r="J9" i="5"/>
  <c r="J8"/>
  <c r="H10"/>
  <c r="I9"/>
  <c r="I8"/>
  <c r="D9"/>
  <c r="F9" s="1"/>
  <c r="F7" s="1"/>
  <c r="F8"/>
  <c r="D8"/>
  <c r="G21" i="4"/>
  <c r="G19"/>
  <c r="G18"/>
  <c r="G14"/>
  <c r="G13"/>
  <c r="F21"/>
  <c r="B21"/>
  <c r="D21"/>
  <c r="D17"/>
  <c r="D19"/>
  <c r="D18"/>
  <c r="F19"/>
  <c r="F18"/>
  <c r="F17"/>
  <c r="D12"/>
  <c r="D14"/>
  <c r="D13"/>
  <c r="F14"/>
  <c r="F13"/>
  <c r="F12"/>
  <c r="B12"/>
  <c r="B17" s="1"/>
  <c r="G9"/>
  <c r="G8"/>
  <c r="B18"/>
  <c r="B14"/>
  <c r="F7"/>
  <c r="D7"/>
  <c r="F9"/>
  <c r="F8"/>
  <c r="D9"/>
  <c r="D8"/>
  <c r="I10" i="5" l="1"/>
  <c r="G8"/>
  <c r="G9" s="1"/>
  <c r="D7"/>
</calcChain>
</file>

<file path=xl/comments1.xml><?xml version="1.0" encoding="utf-8"?>
<comments xmlns="http://schemas.openxmlformats.org/spreadsheetml/2006/main">
  <authors>
    <author>Autor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Gelb = Eingabe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xF (Benzol)</t>
        </r>
      </text>
    </comment>
    <comment ref="G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xF (Toluol)</t>
        </r>
      </text>
    </comment>
    <comment ref="B13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xD (Benzol)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xD (Toluol)</t>
        </r>
      </text>
    </comment>
    <comment ref="B18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xS (Benzol)</t>
        </r>
      </text>
    </comment>
    <comment ref="B1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xD (Toluol)</t>
        </r>
      </text>
    </comment>
    <comment ref="A21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Kontrolle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Gelb = Eingabe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xF (Benzol)</t>
        </r>
      </text>
    </comment>
    <comment ref="G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xF (Toluol)</t>
        </r>
      </text>
    </comment>
  </commentList>
</comments>
</file>

<file path=xl/sharedStrings.xml><?xml version="1.0" encoding="utf-8"?>
<sst xmlns="http://schemas.openxmlformats.org/spreadsheetml/2006/main" count="73" uniqueCount="30">
  <si>
    <t>Bilanz des Gemisches Benzol und Toluol</t>
  </si>
  <si>
    <t>Kapitel</t>
  </si>
  <si>
    <t>Bilanz</t>
  </si>
  <si>
    <t>Feed</t>
  </si>
  <si>
    <t>Temperatur</t>
  </si>
  <si>
    <t>°C</t>
  </si>
  <si>
    <t>Druck</t>
  </si>
  <si>
    <t>bar</t>
  </si>
  <si>
    <t>Gesamtmenge</t>
  </si>
  <si>
    <t>kg/h</t>
  </si>
  <si>
    <t>Benzol</t>
  </si>
  <si>
    <t>Gew.%</t>
  </si>
  <si>
    <t>Toluol</t>
  </si>
  <si>
    <t>Molmasse</t>
  </si>
  <si>
    <t>kg/kmol</t>
  </si>
  <si>
    <t>Menge</t>
  </si>
  <si>
    <t>kmol/h</t>
  </si>
  <si>
    <t>Destillat</t>
  </si>
  <si>
    <t>Molbruch</t>
  </si>
  <si>
    <t>Sumpf</t>
  </si>
  <si>
    <t>xF</t>
  </si>
  <si>
    <t>Gesamt</t>
  </si>
  <si>
    <t>xD</t>
  </si>
  <si>
    <t>xS</t>
  </si>
  <si>
    <t>Näherungsweise Rektifikation</t>
  </si>
  <si>
    <t>Näherunngsmethoden</t>
  </si>
  <si>
    <t>Dampfdruck</t>
  </si>
  <si>
    <t>Partialdruck</t>
  </si>
  <si>
    <t>Flüchtigkeit:</t>
  </si>
  <si>
    <t>y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</si>
</sst>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64" fontId="0" fillId="0" borderId="0" xfId="0" applyNumberFormat="1"/>
    <xf numFmtId="164" fontId="0" fillId="2" borderId="0" xfId="0" applyNumberFormat="1" applyFill="1"/>
    <xf numFmtId="164" fontId="0" fillId="0" borderId="0" xfId="0" applyNumberFormat="1" applyFill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A4" sqref="A4:G9"/>
    </sheetView>
  </sheetViews>
  <sheetFormatPr baseColWidth="10" defaultRowHeight="15"/>
  <cols>
    <col min="1" max="1" width="14" customWidth="1"/>
  </cols>
  <sheetData>
    <row r="1" spans="1:7">
      <c r="A1" t="s">
        <v>0</v>
      </c>
    </row>
    <row r="2" spans="1:7">
      <c r="A2" t="s">
        <v>1</v>
      </c>
      <c r="B2" t="s">
        <v>2</v>
      </c>
    </row>
    <row r="4" spans="1:7">
      <c r="A4" t="s">
        <v>3</v>
      </c>
      <c r="D4" t="s">
        <v>15</v>
      </c>
      <c r="E4" t="s">
        <v>13</v>
      </c>
      <c r="F4" t="s">
        <v>15</v>
      </c>
      <c r="G4" t="s">
        <v>18</v>
      </c>
    </row>
    <row r="5" spans="1:7">
      <c r="A5" t="s">
        <v>4</v>
      </c>
      <c r="B5" s="1">
        <v>20</v>
      </c>
      <c r="C5" t="s">
        <v>5</v>
      </c>
      <c r="D5" t="s">
        <v>9</v>
      </c>
      <c r="E5" t="s">
        <v>14</v>
      </c>
      <c r="F5" t="s">
        <v>16</v>
      </c>
      <c r="G5" t="s">
        <v>20</v>
      </c>
    </row>
    <row r="6" spans="1:7">
      <c r="A6" t="s">
        <v>6</v>
      </c>
      <c r="B6" s="1">
        <v>1.01325</v>
      </c>
      <c r="C6" t="s">
        <v>7</v>
      </c>
    </row>
    <row r="7" spans="1:7">
      <c r="A7" t="s">
        <v>8</v>
      </c>
      <c r="B7" s="1">
        <v>1000</v>
      </c>
      <c r="C7" t="s">
        <v>9</v>
      </c>
      <c r="D7">
        <f>SUM(D8:D9)</f>
        <v>1000</v>
      </c>
      <c r="F7" s="2">
        <f>SUM(F8:F9)</f>
        <v>11.794871794871796</v>
      </c>
    </row>
    <row r="8" spans="1:7">
      <c r="A8" t="s">
        <v>10</v>
      </c>
      <c r="B8" s="1">
        <v>40</v>
      </c>
      <c r="C8" t="s">
        <v>11</v>
      </c>
      <c r="D8">
        <f>B7*B8/100</f>
        <v>400</v>
      </c>
      <c r="E8" s="1">
        <v>78</v>
      </c>
      <c r="F8" s="2">
        <f>D8/E8</f>
        <v>5.1282051282051286</v>
      </c>
      <c r="G8" s="2">
        <f>F8/F7</f>
        <v>0.43478260869565216</v>
      </c>
    </row>
    <row r="9" spans="1:7">
      <c r="A9" t="s">
        <v>12</v>
      </c>
      <c r="B9" s="1">
        <v>60</v>
      </c>
      <c r="C9" t="s">
        <v>11</v>
      </c>
      <c r="D9">
        <f>B7*B9/100</f>
        <v>600</v>
      </c>
      <c r="E9" s="1">
        <v>90</v>
      </c>
      <c r="F9" s="2">
        <f>D9/E9</f>
        <v>6.666666666666667</v>
      </c>
      <c r="G9" s="2">
        <f>1-G8</f>
        <v>0.56521739130434789</v>
      </c>
    </row>
    <row r="11" spans="1:7">
      <c r="A11" t="s">
        <v>17</v>
      </c>
      <c r="D11" t="s">
        <v>9</v>
      </c>
      <c r="E11" t="s">
        <v>14</v>
      </c>
      <c r="F11" t="s">
        <v>16</v>
      </c>
      <c r="G11" t="s">
        <v>22</v>
      </c>
    </row>
    <row r="12" spans="1:7">
      <c r="A12" t="s">
        <v>8</v>
      </c>
      <c r="B12" s="4">
        <f>F7*(G8-B18)/(B13-B18)</f>
        <v>5.1193183303275047</v>
      </c>
      <c r="C12" t="s">
        <v>16</v>
      </c>
      <c r="D12">
        <f>SUM(D13:D14)</f>
        <v>399.92114796518467</v>
      </c>
      <c r="F12" s="2">
        <f>B12</f>
        <v>5.1193183303275047</v>
      </c>
    </row>
    <row r="13" spans="1:7">
      <c r="A13" t="s">
        <v>10</v>
      </c>
      <c r="B13" s="3">
        <v>0.99</v>
      </c>
      <c r="C13" t="s">
        <v>18</v>
      </c>
      <c r="D13">
        <f>E13*F13</f>
        <v>395.31376146788989</v>
      </c>
      <c r="E13">
        <v>78</v>
      </c>
      <c r="F13">
        <f>B13*F12</f>
        <v>5.0681251470242294</v>
      </c>
      <c r="G13">
        <f>F13/F12</f>
        <v>0.99</v>
      </c>
    </row>
    <row r="14" spans="1:7">
      <c r="A14" t="s">
        <v>12</v>
      </c>
      <c r="B14" s="2">
        <f>1-B13</f>
        <v>1.0000000000000009E-2</v>
      </c>
      <c r="C14" t="s">
        <v>18</v>
      </c>
      <c r="D14">
        <f>E14*F14</f>
        <v>4.6073864972947582</v>
      </c>
      <c r="E14">
        <v>90</v>
      </c>
      <c r="F14">
        <f>B14*F12</f>
        <v>5.1193183303275096E-2</v>
      </c>
      <c r="G14">
        <f>F14/F12</f>
        <v>1.0000000000000009E-2</v>
      </c>
    </row>
    <row r="16" spans="1:7">
      <c r="A16" t="s">
        <v>19</v>
      </c>
      <c r="D16" t="s">
        <v>9</v>
      </c>
      <c r="E16" t="s">
        <v>14</v>
      </c>
      <c r="F16" t="s">
        <v>16</v>
      </c>
      <c r="G16" t="s">
        <v>23</v>
      </c>
    </row>
    <row r="17" spans="1:7">
      <c r="A17" t="s">
        <v>8</v>
      </c>
      <c r="B17" s="2">
        <f>F7-B12</f>
        <v>6.6755534645442909</v>
      </c>
      <c r="C17" t="s">
        <v>16</v>
      </c>
      <c r="D17">
        <f>SUM(D18:D19)</f>
        <v>600.07885203481544</v>
      </c>
      <c r="F17" s="2">
        <f>B17</f>
        <v>6.6755534645442909</v>
      </c>
    </row>
    <row r="18" spans="1:7">
      <c r="A18" t="s">
        <v>10</v>
      </c>
      <c r="B18" s="2">
        <f>1-B19</f>
        <v>9.000000000000008E-3</v>
      </c>
      <c r="C18" t="s">
        <v>18</v>
      </c>
      <c r="D18">
        <f>E18*F18</f>
        <v>4.6862385321100959</v>
      </c>
      <c r="E18">
        <v>78</v>
      </c>
      <c r="F18">
        <f>B18*F17</f>
        <v>6.0079981180898669E-2</v>
      </c>
      <c r="G18">
        <f>F18/F17</f>
        <v>9.000000000000008E-3</v>
      </c>
    </row>
    <row r="19" spans="1:7">
      <c r="A19" t="s">
        <v>12</v>
      </c>
      <c r="B19" s="3">
        <v>0.99099999999999999</v>
      </c>
      <c r="C19" t="s">
        <v>18</v>
      </c>
      <c r="D19">
        <f>E19*F19</f>
        <v>595.39261350270533</v>
      </c>
      <c r="E19">
        <v>90</v>
      </c>
      <c r="F19">
        <f>B19*F17</f>
        <v>6.6154734833633926</v>
      </c>
      <c r="G19">
        <f>F19/F17</f>
        <v>0.9910000000000001</v>
      </c>
    </row>
    <row r="21" spans="1:7">
      <c r="A21" t="s">
        <v>21</v>
      </c>
      <c r="B21" s="2">
        <f>B12+B17</f>
        <v>11.794871794871796</v>
      </c>
      <c r="D21">
        <f>D12+D17</f>
        <v>1000.0000000000001</v>
      </c>
      <c r="F21" s="2">
        <f>F12+F17</f>
        <v>11.794871794871796</v>
      </c>
      <c r="G21">
        <f>G18+G19</f>
        <v>1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"/>
  <sheetViews>
    <sheetView tabSelected="1" workbookViewId="0">
      <selection activeCell="K21" sqref="K21"/>
    </sheetView>
  </sheetViews>
  <sheetFormatPr baseColWidth="10" defaultRowHeight="15"/>
  <sheetData>
    <row r="1" spans="1:10">
      <c r="A1" t="s">
        <v>24</v>
      </c>
    </row>
    <row r="2" spans="1:10">
      <c r="A2" t="s">
        <v>1</v>
      </c>
      <c r="B2" t="s">
        <v>25</v>
      </c>
    </row>
    <row r="4" spans="1:10">
      <c r="A4" t="s">
        <v>3</v>
      </c>
      <c r="D4" t="s">
        <v>15</v>
      </c>
      <c r="E4" t="s">
        <v>13</v>
      </c>
      <c r="F4" t="s">
        <v>15</v>
      </c>
      <c r="G4" t="s">
        <v>18</v>
      </c>
      <c r="H4" t="s">
        <v>26</v>
      </c>
      <c r="I4" t="s">
        <v>27</v>
      </c>
      <c r="J4" t="s">
        <v>29</v>
      </c>
    </row>
    <row r="5" spans="1:10">
      <c r="A5" t="s">
        <v>4</v>
      </c>
      <c r="B5" s="1">
        <v>20</v>
      </c>
      <c r="C5" t="s">
        <v>5</v>
      </c>
      <c r="D5" t="s">
        <v>9</v>
      </c>
      <c r="E5" t="s">
        <v>14</v>
      </c>
      <c r="F5" t="s">
        <v>16</v>
      </c>
      <c r="G5" t="s">
        <v>20</v>
      </c>
      <c r="H5">
        <v>93.933700000000002</v>
      </c>
    </row>
    <row r="6" spans="1:10">
      <c r="A6" t="s">
        <v>6</v>
      </c>
      <c r="B6" s="1">
        <v>1.01325</v>
      </c>
      <c r="C6" t="s">
        <v>7</v>
      </c>
      <c r="H6" t="s">
        <v>7</v>
      </c>
      <c r="I6" t="s">
        <v>7</v>
      </c>
    </row>
    <row r="7" spans="1:10">
      <c r="A7" t="s">
        <v>8</v>
      </c>
      <c r="B7" s="1">
        <v>1000</v>
      </c>
      <c r="C7" t="s">
        <v>9</v>
      </c>
      <c r="D7">
        <f>SUM(D8:D9)</f>
        <v>1000</v>
      </c>
      <c r="F7" s="2">
        <f>SUM(F8:F9)</f>
        <v>11.794871794871796</v>
      </c>
    </row>
    <row r="8" spans="1:10">
      <c r="A8" t="s">
        <v>10</v>
      </c>
      <c r="B8" s="1">
        <v>40</v>
      </c>
      <c r="C8" t="s">
        <v>11</v>
      </c>
      <c r="D8">
        <f>B7*B8/100</f>
        <v>400</v>
      </c>
      <c r="E8" s="1">
        <v>78</v>
      </c>
      <c r="F8" s="2">
        <f>D8/E8</f>
        <v>5.1282051282051286</v>
      </c>
      <c r="G8" s="2">
        <f>F8/F7</f>
        <v>0.43478260869565216</v>
      </c>
      <c r="H8" s="2">
        <v>1.52146</v>
      </c>
      <c r="I8" s="2">
        <f>G8*H8</f>
        <v>0.66150434782608691</v>
      </c>
      <c r="J8" s="2">
        <f>H10*G8/(H10*G8+G8)</f>
        <v>0.71264098624798589</v>
      </c>
    </row>
    <row r="9" spans="1:10">
      <c r="A9" t="s">
        <v>12</v>
      </c>
      <c r="B9" s="1">
        <v>60</v>
      </c>
      <c r="C9" t="s">
        <v>11</v>
      </c>
      <c r="D9">
        <f>B7*B9/100</f>
        <v>600</v>
      </c>
      <c r="E9" s="1">
        <v>90</v>
      </c>
      <c r="F9" s="2">
        <f>D9/E9</f>
        <v>6.666666666666667</v>
      </c>
      <c r="G9" s="2">
        <f>1-G8</f>
        <v>0.56521739130434789</v>
      </c>
      <c r="H9" s="2">
        <v>0.61350000000000005</v>
      </c>
      <c r="I9" s="2">
        <f>G9*H9</f>
        <v>0.34676086956521746</v>
      </c>
      <c r="J9" s="2">
        <f>1-J8</f>
        <v>0.28735901375201411</v>
      </c>
    </row>
    <row r="10" spans="1:10">
      <c r="G10" t="s">
        <v>28</v>
      </c>
      <c r="H10" s="2">
        <f>H8/H9</f>
        <v>2.479967400162999</v>
      </c>
      <c r="I10" s="2">
        <f>SUM(I8:I9)</f>
        <v>1.0082652173913043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Bilanz</vt:lpstr>
      <vt:lpstr>Näherungsmethoden</vt:lpstr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2012-10-10T14:58:27Z</dcterms:modified>
</cp:coreProperties>
</file>