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84" yWindow="84" windowWidth="14628" windowHeight="9024"/>
  </bookViews>
  <sheets>
    <sheet name="Tabelle1" sheetId="1" r:id="rId1"/>
    <sheet name="Tabelle2" sheetId="2" r:id="rId2"/>
    <sheet name="Tabelle3" sheetId="3" r:id="rId3"/>
  </sheets>
  <externalReferences>
    <externalReference r:id="rId4"/>
  </externalReferences>
  <definedNames>
    <definedName name="e">[1]Translation!$B$12</definedName>
    <definedName name="L">[1]Translation!$B$9</definedName>
  </definedNames>
  <calcPr calcId="144525" iterateCount="500" iterateDelta="9.9999999999999998E-17"/>
</workbook>
</file>

<file path=xl/calcChain.xml><?xml version="1.0" encoding="utf-8"?>
<calcChain xmlns="http://schemas.openxmlformats.org/spreadsheetml/2006/main">
  <c r="K25" i="1" l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24" i="1"/>
  <c r="C34" i="1"/>
  <c r="C30" i="1"/>
  <c r="C31" i="1" s="1"/>
  <c r="D28" i="1"/>
  <c r="D29" i="1" s="1"/>
  <c r="C28" i="1"/>
  <c r="C29" i="1" s="1"/>
  <c r="G24" i="1" l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</calcChain>
</file>

<file path=xl/sharedStrings.xml><?xml version="1.0" encoding="utf-8"?>
<sst xmlns="http://schemas.openxmlformats.org/spreadsheetml/2006/main" count="35" uniqueCount="33">
  <si>
    <t>Kernspins in Kristallen mit äußerem Magnetfeld</t>
  </si>
  <si>
    <t>Beispiel STD-13</t>
  </si>
  <si>
    <r>
      <t>40</t>
    </r>
    <r>
      <rPr>
        <b/>
        <sz val="10"/>
        <rFont val="Arial"/>
        <family val="2"/>
      </rPr>
      <t>Ca</t>
    </r>
    <r>
      <rPr>
        <b/>
        <vertAlign val="superscript"/>
        <sz val="10"/>
        <rFont val="Arial"/>
        <family val="2"/>
      </rPr>
      <t>19</t>
    </r>
    <r>
      <rPr>
        <b/>
        <sz val="10"/>
        <rFont val="Arial"/>
        <family val="2"/>
      </rPr>
      <t>F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</t>
    </r>
  </si>
  <si>
    <t>Richtungseinstellung der F-Atome</t>
  </si>
  <si>
    <t>Konstante</t>
  </si>
  <si>
    <t>T</t>
  </si>
  <si>
    <r>
      <t>De</t>
    </r>
    <r>
      <rPr>
        <b/>
        <sz val="10"/>
        <rFont val="Arial"/>
        <family val="2"/>
      </rPr>
      <t>/kT</t>
    </r>
  </si>
  <si>
    <t>z</t>
  </si>
  <si>
    <r>
      <t>N</t>
    </r>
    <r>
      <rPr>
        <b/>
        <vertAlign val="subscript"/>
        <sz val="10"/>
        <rFont val="Arial"/>
        <family val="2"/>
      </rPr>
      <t>1</t>
    </r>
    <r>
      <rPr>
        <b/>
        <sz val="10"/>
        <rFont val="Arial"/>
        <family val="2"/>
      </rPr>
      <t>/N</t>
    </r>
    <r>
      <rPr>
        <b/>
        <vertAlign val="subscript"/>
        <sz val="10"/>
        <rFont val="Arial"/>
        <family val="2"/>
      </rPr>
      <t>o</t>
    </r>
    <r>
      <rPr>
        <b/>
        <sz val="10"/>
        <rFont val="Arial"/>
        <family val="2"/>
      </rPr>
      <t xml:space="preserve"> </t>
    </r>
  </si>
  <si>
    <t>U</t>
  </si>
  <si>
    <r>
      <t>C</t>
    </r>
    <r>
      <rPr>
        <b/>
        <vertAlign val="subscript"/>
        <sz val="10"/>
        <rFont val="Arial"/>
        <family val="2"/>
      </rPr>
      <t>v</t>
    </r>
    <r>
      <rPr>
        <b/>
        <sz val="10"/>
        <rFont val="Arial"/>
        <family val="2"/>
      </rPr>
      <t xml:space="preserve"> </t>
    </r>
  </si>
  <si>
    <t>S</t>
  </si>
  <si>
    <t>K</t>
  </si>
  <si>
    <t>J/mol F</t>
  </si>
  <si>
    <t>J/mol.K</t>
  </si>
  <si>
    <t>B</t>
  </si>
  <si>
    <t>Tesla</t>
  </si>
  <si>
    <t>I</t>
  </si>
  <si>
    <r>
      <t>g</t>
    </r>
    <r>
      <rPr>
        <b/>
        <vertAlign val="subscript"/>
        <sz val="10"/>
        <rFont val="Arial"/>
        <family val="2"/>
      </rPr>
      <t>N</t>
    </r>
    <r>
      <rPr>
        <b/>
        <sz val="10"/>
        <rFont val="Arial"/>
        <family val="2"/>
      </rPr>
      <t xml:space="preserve"> </t>
    </r>
  </si>
  <si>
    <r>
      <t>m</t>
    </r>
    <r>
      <rPr>
        <b/>
        <vertAlign val="subscript"/>
        <sz val="10"/>
        <rFont val="Arial"/>
        <family val="2"/>
      </rPr>
      <t>N</t>
    </r>
  </si>
  <si>
    <t>J/T</t>
  </si>
  <si>
    <t>m</t>
  </si>
  <si>
    <r>
      <t>e</t>
    </r>
    <r>
      <rPr>
        <b/>
        <sz val="10"/>
        <rFont val="Arial"/>
        <family val="2"/>
      </rPr>
      <t xml:space="preserve"> (J)</t>
    </r>
    <r>
      <rPr>
        <b/>
        <sz val="10"/>
        <rFont val="Arial"/>
        <family val="2"/>
      </rPr>
      <t xml:space="preserve"> </t>
    </r>
  </si>
  <si>
    <r>
      <t>e</t>
    </r>
    <r>
      <rPr>
        <b/>
        <sz val="10"/>
        <rFont val="Arial"/>
        <family val="2"/>
      </rPr>
      <t xml:space="preserve"> (eV)</t>
    </r>
    <r>
      <rPr>
        <b/>
        <sz val="10"/>
        <rFont val="Arial"/>
        <family val="2"/>
      </rPr>
      <t xml:space="preserve"> </t>
    </r>
  </si>
  <si>
    <r>
      <t>De</t>
    </r>
    <r>
      <rPr>
        <b/>
        <sz val="10"/>
        <rFont val="Arial"/>
        <family val="2"/>
      </rPr>
      <t xml:space="preserve"> </t>
    </r>
  </si>
  <si>
    <t>J</t>
  </si>
  <si>
    <t>lim U</t>
  </si>
  <si>
    <t>J/mol</t>
  </si>
  <si>
    <t>k</t>
  </si>
  <si>
    <t>J/K</t>
  </si>
  <si>
    <t>L</t>
  </si>
  <si>
    <t>1/mol</t>
  </si>
  <si>
    <t>R = k*L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</si>
</sst>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"/>
    <numFmt numFmtId="165" formatCode="0.00000"/>
    <numFmt numFmtId="166" formatCode="0.000000"/>
    <numFmt numFmtId="167" formatCode="0.0000"/>
    <numFmt numFmtId="168" formatCode="0.000E+00"/>
    <numFmt numFmtId="169" formatCode="0.00000E+00"/>
    <numFmt numFmtId="170" formatCode="0.0000E+00"/>
  </numFmts>
  <fonts count="10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vertAlign val="subscript"/>
      <sz val="10"/>
      <name val="Arial"/>
      <family val="2"/>
    </font>
    <font>
      <b/>
      <sz val="10"/>
      <name val="Symbol"/>
      <family val="1"/>
      <charset val="2"/>
    </font>
    <font>
      <b/>
      <sz val="10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NumberFormat="1" applyBorder="1" applyAlignment="1">
      <alignment vertical="center"/>
    </xf>
    <xf numFmtId="0" fontId="0" fillId="0" borderId="6" xfId="0" applyFill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0" fillId="0" borderId="14" xfId="0" applyBorder="1" applyAlignment="1">
      <alignment vertical="center"/>
    </xf>
    <xf numFmtId="164" fontId="0" fillId="0" borderId="0" xfId="0" applyNumberFormat="1" applyBorder="1" applyAlignment="1">
      <alignment vertical="center"/>
    </xf>
    <xf numFmtId="165" fontId="0" fillId="0" borderId="0" xfId="0" applyNumberFormat="1" applyBorder="1" applyAlignment="1">
      <alignment vertical="center"/>
    </xf>
    <xf numFmtId="0" fontId="5" fillId="0" borderId="15" xfId="0" applyFont="1" applyBorder="1" applyAlignment="1">
      <alignment horizontal="center" vertical="center"/>
    </xf>
    <xf numFmtId="0" fontId="0" fillId="0" borderId="16" xfId="0" applyNumberFormat="1" applyBorder="1" applyAlignment="1">
      <alignment vertical="center"/>
    </xf>
    <xf numFmtId="0" fontId="0" fillId="0" borderId="17" xfId="0" applyBorder="1" applyAlignment="1">
      <alignment vertical="center"/>
    </xf>
    <xf numFmtId="167" fontId="0" fillId="0" borderId="0" xfId="0" applyNumberFormat="1" applyBorder="1" applyAlignment="1">
      <alignment vertical="center"/>
    </xf>
    <xf numFmtId="0" fontId="6" fillId="0" borderId="15" xfId="0" applyFont="1" applyBorder="1" applyAlignment="1">
      <alignment horizontal="center" vertical="center"/>
    </xf>
    <xf numFmtId="167" fontId="0" fillId="0" borderId="6" xfId="0" applyNumberFormat="1" applyBorder="1" applyAlignment="1">
      <alignment vertical="center"/>
    </xf>
    <xf numFmtId="0" fontId="5" fillId="0" borderId="18" xfId="0" applyFont="1" applyBorder="1" applyAlignment="1">
      <alignment horizontal="center" vertical="center"/>
    </xf>
    <xf numFmtId="168" fontId="0" fillId="0" borderId="19" xfId="0" applyNumberFormat="1" applyBorder="1" applyAlignment="1">
      <alignment vertical="center"/>
    </xf>
    <xf numFmtId="168" fontId="0" fillId="0" borderId="20" xfId="0" applyNumberFormat="1" applyBorder="1" applyAlignment="1">
      <alignment vertical="center"/>
    </xf>
    <xf numFmtId="0" fontId="0" fillId="0" borderId="0" xfId="0" applyNumberFormat="1" applyFill="1" applyBorder="1" applyAlignment="1">
      <alignment vertical="center"/>
    </xf>
    <xf numFmtId="164" fontId="0" fillId="0" borderId="6" xfId="0" applyNumberFormat="1" applyBorder="1" applyAlignment="1">
      <alignment vertical="center"/>
    </xf>
    <xf numFmtId="168" fontId="0" fillId="0" borderId="16" xfId="0" applyNumberFormat="1" applyBorder="1" applyAlignment="1">
      <alignment vertical="center"/>
    </xf>
    <xf numFmtId="168" fontId="0" fillId="0" borderId="17" xfId="0" applyNumberForma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66" fontId="0" fillId="0" borderId="16" xfId="0" applyNumberFormat="1" applyBorder="1" applyAlignment="1">
      <alignment vertical="center"/>
    </xf>
    <xf numFmtId="167" fontId="0" fillId="0" borderId="0" xfId="0" applyNumberForma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169" fontId="7" fillId="0" borderId="0" xfId="0" applyNumberFormat="1" applyFont="1" applyBorder="1" applyAlignment="1">
      <alignment vertical="center"/>
    </xf>
    <xf numFmtId="0" fontId="0" fillId="0" borderId="0" xfId="0" applyAlignment="1">
      <alignment horizontal="center" vertical="center"/>
    </xf>
    <xf numFmtId="170" fontId="7" fillId="0" borderId="0" xfId="0" applyNumberFormat="1" applyFont="1" applyBorder="1" applyAlignment="1">
      <alignment vertical="center"/>
    </xf>
    <xf numFmtId="0" fontId="0" fillId="0" borderId="4" xfId="0" applyBorder="1" applyAlignment="1">
      <alignment vertical="center"/>
    </xf>
    <xf numFmtId="169" fontId="8" fillId="0" borderId="0" xfId="0" applyNumberFormat="1" applyFont="1" applyAlignment="1">
      <alignment vertical="center"/>
    </xf>
    <xf numFmtId="0" fontId="0" fillId="0" borderId="0" xfId="0" quotePrefix="1" applyBorder="1" applyAlignment="1">
      <alignment vertical="center"/>
    </xf>
    <xf numFmtId="167" fontId="0" fillId="0" borderId="21" xfId="0" applyNumberFormat="1" applyFill="1" applyBorder="1" applyAlignment="1">
      <alignment vertical="center"/>
    </xf>
    <xf numFmtId="164" fontId="0" fillId="0" borderId="8" xfId="0" applyNumberFormat="1" applyBorder="1" applyAlignment="1">
      <alignment vertical="center"/>
    </xf>
    <xf numFmtId="11" fontId="0" fillId="0" borderId="0" xfId="0" applyNumberFormat="1" applyBorder="1" applyAlignment="1">
      <alignment vertical="center"/>
    </xf>
    <xf numFmtId="11" fontId="0" fillId="0" borderId="6" xfId="0" applyNumberFormat="1" applyBorder="1" applyAlignment="1">
      <alignment vertical="center"/>
    </xf>
    <xf numFmtId="165" fontId="0" fillId="0" borderId="8" xfId="0" applyNumberFormat="1" applyBorder="1" applyAlignment="1">
      <alignment vertical="center"/>
    </xf>
    <xf numFmtId="167" fontId="0" fillId="0" borderId="8" xfId="0" applyNumberFormat="1" applyBorder="1" applyAlignment="1">
      <alignment vertical="center"/>
    </xf>
    <xf numFmtId="164" fontId="0" fillId="0" borderId="10" xfId="0" applyNumberForma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167" fontId="7" fillId="0" borderId="16" xfId="0" applyNumberFormat="1" applyFont="1" applyBorder="1" applyAlignment="1">
      <alignment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Beitrag der Kernspins im Magnetfeld zur molaren Wärmekapazität und zur Entropie</a:t>
            </a:r>
          </a:p>
        </c:rich>
      </c:tx>
      <c:layout>
        <c:manualLayout>
          <c:xMode val="edge"/>
          <c:yMode val="edge"/>
          <c:x val="0.12379642365887208"/>
          <c:y val="3.193625953988456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710958005249345"/>
          <c:y val="0.17365328696757307"/>
          <c:w val="0.77001004757217839"/>
          <c:h val="0.69261713307756145"/>
        </c:manualLayout>
      </c:layout>
      <c:scatterChart>
        <c:scatterStyle val="smoothMarker"/>
        <c:varyColors val="0"/>
        <c:ser>
          <c:idx val="0"/>
          <c:order val="0"/>
          <c:tx>
            <c:v>Cv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Tabelle1!$E$23:$E$45</c:f>
              <c:numCache>
                <c:formatCode>General</c:formatCode>
                <c:ptCount val="23"/>
                <c:pt idx="0">
                  <c:v>0</c:v>
                </c:pt>
                <c:pt idx="1">
                  <c:v>1.4999999999999999E-4</c:v>
                </c:pt>
                <c:pt idx="2">
                  <c:v>2.0000000000000001E-4</c:v>
                </c:pt>
                <c:pt idx="3">
                  <c:v>2.9999999999999997E-4</c:v>
                </c:pt>
                <c:pt idx="4">
                  <c:v>4.0000000000000002E-4</c:v>
                </c:pt>
                <c:pt idx="5">
                  <c:v>5.9999999999999995E-4</c:v>
                </c:pt>
                <c:pt idx="6">
                  <c:v>8.0000000000000004E-4</c:v>
                </c:pt>
                <c:pt idx="7">
                  <c:v>8.9999999999999998E-4</c:v>
                </c:pt>
                <c:pt idx="8" formatCode="0.0000">
                  <c:v>1E-3</c:v>
                </c:pt>
                <c:pt idx="9">
                  <c:v>1.1999999999999999E-3</c:v>
                </c:pt>
                <c:pt idx="10">
                  <c:v>1.4E-3</c:v>
                </c:pt>
                <c:pt idx="11">
                  <c:v>1.6000000000000001E-3</c:v>
                </c:pt>
                <c:pt idx="12">
                  <c:v>1.8E-3</c:v>
                </c:pt>
                <c:pt idx="13" formatCode="0.0000">
                  <c:v>2E-3</c:v>
                </c:pt>
                <c:pt idx="14">
                  <c:v>2.2000000000000001E-3</c:v>
                </c:pt>
                <c:pt idx="15">
                  <c:v>2.5000000000000001E-3</c:v>
                </c:pt>
                <c:pt idx="16" formatCode="0.0000">
                  <c:v>3.0000000000000001E-3</c:v>
                </c:pt>
                <c:pt idx="17" formatCode="0.0000">
                  <c:v>4.0000000000000001E-3</c:v>
                </c:pt>
                <c:pt idx="18" formatCode="0.0000">
                  <c:v>6.0000000000000001E-3</c:v>
                </c:pt>
                <c:pt idx="19" formatCode="0.0000">
                  <c:v>0.01</c:v>
                </c:pt>
                <c:pt idx="20" formatCode="0.0000">
                  <c:v>0.02</c:v>
                </c:pt>
                <c:pt idx="21" formatCode="0.0000">
                  <c:v>0.05</c:v>
                </c:pt>
                <c:pt idx="22" formatCode="0.0000">
                  <c:v>0.1</c:v>
                </c:pt>
              </c:numCache>
            </c:numRef>
          </c:xVal>
          <c:yVal>
            <c:numRef>
              <c:f>Tabelle1!$J$23:$J$45</c:f>
              <c:numCache>
                <c:formatCode>0.00E+00</c:formatCode>
                <c:ptCount val="23"/>
                <c:pt idx="0" formatCode="General">
                  <c:v>0</c:v>
                </c:pt>
                <c:pt idx="1">
                  <c:v>1.3637498793579211E-5</c:v>
                </c:pt>
                <c:pt idx="2">
                  <c:v>9.4008503447577598E-4</c:v>
                </c:pt>
                <c:pt idx="3" formatCode="0.0000">
                  <c:v>5.11961867533458E-2</c:v>
                </c:pt>
                <c:pt idx="4" formatCode="0.000">
                  <c:v>0.31837073458902188</c:v>
                </c:pt>
                <c:pt idx="5" formatCode="0.000">
                  <c:v>1.5434298515489715</c:v>
                </c:pt>
                <c:pt idx="6" formatCode="0.000">
                  <c:v>2.782776479680023</c:v>
                </c:pt>
                <c:pt idx="7" formatCode="0.000">
                  <c:v>3.1985728645892331</c:v>
                </c:pt>
                <c:pt idx="8" formatCode="0.000">
                  <c:v>3.4671210095856164</c:v>
                </c:pt>
                <c:pt idx="9" formatCode="0.000">
                  <c:v>3.6519342673786381</c:v>
                </c:pt>
                <c:pt idx="10" formatCode="0.000">
                  <c:v>3.5382820046487513</c:v>
                </c:pt>
                <c:pt idx="11" formatCode="0.000">
                  <c:v>3.2833744747747371</c:v>
                </c:pt>
                <c:pt idx="12" formatCode="0.000">
                  <c:v>2.9798168016911717</c:v>
                </c:pt>
                <c:pt idx="13" formatCode="0.000">
                  <c:v>2.6751080457922223</c:v>
                </c:pt>
                <c:pt idx="14" formatCode="0.000">
                  <c:v>2.390838797277643</c:v>
                </c:pt>
                <c:pt idx="15" formatCode="0.000">
                  <c:v>2.0183451122265983</c:v>
                </c:pt>
                <c:pt idx="16" formatCode="0.000">
                  <c:v>1.5384598986530047</c:v>
                </c:pt>
                <c:pt idx="17" formatCode="0.000">
                  <c:v>0.95208968449599218</c:v>
                </c:pt>
                <c:pt idx="18" formatCode="0.000">
                  <c:v>0.45386866731812731</c:v>
                </c:pt>
                <c:pt idx="19" formatCode="0.000">
                  <c:v>0.16946981242613107</c:v>
                </c:pt>
                <c:pt idx="20" formatCode="0.0000">
                  <c:v>4.3030982947041468E-2</c:v>
                </c:pt>
                <c:pt idx="21" formatCode="0.0000">
                  <c:v>6.9150801473058148E-3</c:v>
                </c:pt>
                <c:pt idx="22" formatCode="0.0000">
                  <c:v>1.7298494375300787E-3</c:v>
                </c:pt>
              </c:numCache>
            </c:numRef>
          </c:yVal>
          <c:smooth val="1"/>
        </c:ser>
        <c:ser>
          <c:idx val="1"/>
          <c:order val="1"/>
          <c:tx>
            <c:v>S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Tabelle1!$E$23:$E$45</c:f>
              <c:numCache>
                <c:formatCode>General</c:formatCode>
                <c:ptCount val="23"/>
                <c:pt idx="0">
                  <c:v>0</c:v>
                </c:pt>
                <c:pt idx="1">
                  <c:v>1.4999999999999999E-4</c:v>
                </c:pt>
                <c:pt idx="2">
                  <c:v>2.0000000000000001E-4</c:v>
                </c:pt>
                <c:pt idx="3">
                  <c:v>2.9999999999999997E-4</c:v>
                </c:pt>
                <c:pt idx="4">
                  <c:v>4.0000000000000002E-4</c:v>
                </c:pt>
                <c:pt idx="5">
                  <c:v>5.9999999999999995E-4</c:v>
                </c:pt>
                <c:pt idx="6">
                  <c:v>8.0000000000000004E-4</c:v>
                </c:pt>
                <c:pt idx="7">
                  <c:v>8.9999999999999998E-4</c:v>
                </c:pt>
                <c:pt idx="8" formatCode="0.0000">
                  <c:v>1E-3</c:v>
                </c:pt>
                <c:pt idx="9">
                  <c:v>1.1999999999999999E-3</c:v>
                </c:pt>
                <c:pt idx="10">
                  <c:v>1.4E-3</c:v>
                </c:pt>
                <c:pt idx="11">
                  <c:v>1.6000000000000001E-3</c:v>
                </c:pt>
                <c:pt idx="12">
                  <c:v>1.8E-3</c:v>
                </c:pt>
                <c:pt idx="13" formatCode="0.0000">
                  <c:v>2E-3</c:v>
                </c:pt>
                <c:pt idx="14">
                  <c:v>2.2000000000000001E-3</c:v>
                </c:pt>
                <c:pt idx="15">
                  <c:v>2.5000000000000001E-3</c:v>
                </c:pt>
                <c:pt idx="16" formatCode="0.0000">
                  <c:v>3.0000000000000001E-3</c:v>
                </c:pt>
                <c:pt idx="17" formatCode="0.0000">
                  <c:v>4.0000000000000001E-3</c:v>
                </c:pt>
                <c:pt idx="18" formatCode="0.0000">
                  <c:v>6.0000000000000001E-3</c:v>
                </c:pt>
                <c:pt idx="19" formatCode="0.0000">
                  <c:v>0.01</c:v>
                </c:pt>
                <c:pt idx="20" formatCode="0.0000">
                  <c:v>0.02</c:v>
                </c:pt>
                <c:pt idx="21" formatCode="0.0000">
                  <c:v>0.05</c:v>
                </c:pt>
                <c:pt idx="22" formatCode="0.0000">
                  <c:v>0.1</c:v>
                </c:pt>
              </c:numCache>
            </c:numRef>
          </c:xVal>
          <c:yVal>
            <c:numRef>
              <c:f>Tabelle1!$K$23:$K$45</c:f>
              <c:numCache>
                <c:formatCode>0.00E+00</c:formatCode>
                <c:ptCount val="23"/>
                <c:pt idx="0" formatCode="General">
                  <c:v>0</c:v>
                </c:pt>
                <c:pt idx="1">
                  <c:v>7.458922327715799E-7</c:v>
                </c:pt>
                <c:pt idx="2">
                  <c:v>6.9685705350072167E-5</c:v>
                </c:pt>
                <c:pt idx="3" formatCode="0.0000">
                  <c:v>5.8774543348206025E-3</c:v>
                </c:pt>
                <c:pt idx="4" formatCode="0.0000">
                  <c:v>5.0298870030766475E-2</c:v>
                </c:pt>
                <c:pt idx="5" formatCode="0.000">
                  <c:v>0.3911685480462726</c:v>
                </c:pt>
                <c:pt idx="6" formatCode="0.000">
                  <c:v>1.0153011487079295</c:v>
                </c:pt>
                <c:pt idx="7" formatCode="0.000">
                  <c:v>1.3685742456737546</c:v>
                </c:pt>
                <c:pt idx="8" formatCode="0.000">
                  <c:v>1.7206954032755584</c:v>
                </c:pt>
                <c:pt idx="9" formatCode="0.000">
                  <c:v>2.3752152501619923</c:v>
                </c:pt>
                <c:pt idx="10" formatCode="0.000">
                  <c:v>2.9322901446454699</c:v>
                </c:pt>
                <c:pt idx="11" formatCode="0.000">
                  <c:v>3.3890644589903109</c:v>
                </c:pt>
                <c:pt idx="12" formatCode="0.000">
                  <c:v>3.7584479819599954</c:v>
                </c:pt>
                <c:pt idx="13" formatCode="0.000">
                  <c:v>4.0565188020541969</c:v>
                </c:pt>
                <c:pt idx="14" formatCode="0.000">
                  <c:v>4.2979446477723791</c:v>
                </c:pt>
                <c:pt idx="15" formatCode="0.000">
                  <c:v>4.5795549504117847</c:v>
                </c:pt>
                <c:pt idx="16" formatCode="0.000">
                  <c:v>4.9026559855411227</c:v>
                </c:pt>
                <c:pt idx="17" formatCode="0.000">
                  <c:v>5.2556979967609267</c:v>
                </c:pt>
                <c:pt idx="18" formatCode="0.000">
                  <c:v>5.5296176176032859</c:v>
                </c:pt>
                <c:pt idx="19" formatCode="0.000">
                  <c:v>5.6775346316049529</c:v>
                </c:pt>
                <c:pt idx="20" formatCode="0.000">
                  <c:v>5.7415817408604255</c:v>
                </c:pt>
                <c:pt idx="21" formatCode="0.000">
                  <c:v>5.7596942516207958</c:v>
                </c:pt>
                <c:pt idx="22" formatCode="0.000">
                  <c:v>5.7622882161142757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961664"/>
        <c:axId val="42632704"/>
      </c:scatterChart>
      <c:valAx>
        <c:axId val="30961664"/>
        <c:scaling>
          <c:orientation val="minMax"/>
          <c:max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 (K)</a:t>
                </a:r>
              </a:p>
            </c:rich>
          </c:tx>
          <c:layout>
            <c:manualLayout>
              <c:xMode val="edge"/>
              <c:yMode val="edge"/>
              <c:x val="0.57083924516313045"/>
              <c:y val="0.932138749951853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632704"/>
        <c:crosses val="autoZero"/>
        <c:crossBetween val="midCat"/>
        <c:majorUnit val="1E-3"/>
      </c:valAx>
      <c:valAx>
        <c:axId val="4263270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961664"/>
        <c:crosses val="autoZero"/>
        <c:crossBetween val="midCat"/>
        <c:majorUnit val="0.5"/>
      </c:valAx>
      <c:spPr>
        <a:solidFill>
          <a:schemeClr val="bg1">
            <a:lumMod val="85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l"/>
      <c:layout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30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Kernspineinstellung im Magnetfeld
 Beitrag zur inneren Energie</a:t>
            </a:r>
          </a:p>
        </c:rich>
      </c:tx>
      <c:layout>
        <c:manualLayout>
          <c:xMode val="edge"/>
          <c:yMode val="edge"/>
          <c:x val="0.23160229971253593"/>
          <c:y val="1.94986072423398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1212182863973381"/>
          <c:y val="0.18941504178272978"/>
          <c:w val="0.74026189178356094"/>
          <c:h val="0.6448637746968745"/>
        </c:manualLayout>
      </c:layout>
      <c:scatterChart>
        <c:scatterStyle val="smoothMarker"/>
        <c:varyColors val="0"/>
        <c:ser>
          <c:idx val="0"/>
          <c:order val="0"/>
          <c:tx>
            <c:v>Innere Energie</c:v>
          </c:tx>
          <c:spPr>
            <a:ln w="12700">
              <a:solidFill>
                <a:schemeClr val="tx2"/>
              </a:solidFill>
            </a:ln>
          </c:spPr>
          <c:marker>
            <c:symbol val="diamond"/>
            <c:size val="4"/>
            <c:spPr>
              <a:solidFill>
                <a:schemeClr val="tx2"/>
              </a:solidFill>
            </c:spPr>
          </c:marker>
          <c:xVal>
            <c:numRef>
              <c:f>Tabelle1!$E$23:$E$45</c:f>
              <c:numCache>
                <c:formatCode>General</c:formatCode>
                <c:ptCount val="23"/>
                <c:pt idx="0">
                  <c:v>0</c:v>
                </c:pt>
                <c:pt idx="1">
                  <c:v>1.4999999999999999E-4</c:v>
                </c:pt>
                <c:pt idx="2">
                  <c:v>2.0000000000000001E-4</c:v>
                </c:pt>
                <c:pt idx="3">
                  <c:v>2.9999999999999997E-4</c:v>
                </c:pt>
                <c:pt idx="4">
                  <c:v>4.0000000000000002E-4</c:v>
                </c:pt>
                <c:pt idx="5">
                  <c:v>5.9999999999999995E-4</c:v>
                </c:pt>
                <c:pt idx="6">
                  <c:v>8.0000000000000004E-4</c:v>
                </c:pt>
                <c:pt idx="7">
                  <c:v>8.9999999999999998E-4</c:v>
                </c:pt>
                <c:pt idx="8" formatCode="0.0000">
                  <c:v>1E-3</c:v>
                </c:pt>
                <c:pt idx="9">
                  <c:v>1.1999999999999999E-3</c:v>
                </c:pt>
                <c:pt idx="10">
                  <c:v>1.4E-3</c:v>
                </c:pt>
                <c:pt idx="11">
                  <c:v>1.6000000000000001E-3</c:v>
                </c:pt>
                <c:pt idx="12">
                  <c:v>1.8E-3</c:v>
                </c:pt>
                <c:pt idx="13" formatCode="0.0000">
                  <c:v>2E-3</c:v>
                </c:pt>
                <c:pt idx="14">
                  <c:v>2.2000000000000001E-3</c:v>
                </c:pt>
                <c:pt idx="15">
                  <c:v>2.5000000000000001E-3</c:v>
                </c:pt>
                <c:pt idx="16" formatCode="0.0000">
                  <c:v>3.0000000000000001E-3</c:v>
                </c:pt>
                <c:pt idx="17" formatCode="0.0000">
                  <c:v>4.0000000000000001E-3</c:v>
                </c:pt>
                <c:pt idx="18" formatCode="0.0000">
                  <c:v>6.0000000000000001E-3</c:v>
                </c:pt>
                <c:pt idx="19" formatCode="0.0000">
                  <c:v>0.01</c:v>
                </c:pt>
                <c:pt idx="20" formatCode="0.0000">
                  <c:v>0.02</c:v>
                </c:pt>
                <c:pt idx="21" formatCode="0.0000">
                  <c:v>0.05</c:v>
                </c:pt>
                <c:pt idx="22" formatCode="0.0000">
                  <c:v>0.1</c:v>
                </c:pt>
              </c:numCache>
            </c:numRef>
          </c:xVal>
          <c:yVal>
            <c:numRef>
              <c:f>Tabelle1!$I$23:$I$45</c:f>
              <c:numCache>
                <c:formatCode>0.00E+00</c:formatCode>
                <c:ptCount val="23"/>
                <c:pt idx="0" formatCode="General">
                  <c:v>0</c:v>
                </c:pt>
                <c:pt idx="1">
                  <c:v>1.0635435157962364E-10</c:v>
                </c:pt>
                <c:pt idx="2">
                  <c:v>1.3033629917092259E-8</c:v>
                </c:pt>
                <c:pt idx="3">
                  <c:v>1.5971549790283042E-6</c:v>
                </c:pt>
                <c:pt idx="4">
                  <c:v>1.7668966508874074E-5</c:v>
                </c:pt>
                <c:pt idx="5">
                  <c:v>1.9415870805252852E-4</c:v>
                </c:pt>
                <c:pt idx="6">
                  <c:v>6.3405965295684893E-4</c:v>
                </c:pt>
                <c:pt idx="7">
                  <c:v>9.3440366853538937E-4</c:v>
                </c:pt>
                <c:pt idx="8" formatCode="0.00000">
                  <c:v>1.2688455069144538E-3</c:v>
                </c:pt>
                <c:pt idx="9" formatCode="0.00000">
                  <c:v>1.9873871894251077E-3</c:v>
                </c:pt>
                <c:pt idx="10" formatCode="0.00000">
                  <c:v>2.7098580023063239E-3</c:v>
                </c:pt>
                <c:pt idx="11" formatCode="0.00000">
                  <c:v>3.3934335769254314E-3</c:v>
                </c:pt>
                <c:pt idx="12" formatCode="0.00000">
                  <c:v>4.0200635114864451E-3</c:v>
                </c:pt>
                <c:pt idx="13" formatCode="0.00000">
                  <c:v>4.5853391044129556E-3</c:v>
                </c:pt>
                <c:pt idx="14" formatCode="0.00000">
                  <c:v>5.0914981130910468E-3</c:v>
                </c:pt>
                <c:pt idx="15" formatCode="0.00000">
                  <c:v>5.751191550451981E-3</c:v>
                </c:pt>
                <c:pt idx="16" formatCode="0.00000">
                  <c:v>6.6336211073657744E-3</c:v>
                </c:pt>
                <c:pt idx="17" formatCode="0.00000">
                  <c:v>7.8468074806277901E-3</c:v>
                </c:pt>
                <c:pt idx="18" formatCode="0.00000">
                  <c:v>9.164698596138306E-3</c:v>
                </c:pt>
                <c:pt idx="19" formatCode="0.00000">
                  <c:v>1.0275766251887641E-2</c:v>
                </c:pt>
                <c:pt idx="20" formatCode="0.00000">
                  <c:v>1.1130465466577319E-2</c:v>
                </c:pt>
                <c:pt idx="21" formatCode="0.00000">
                  <c:v>1.1648127186710952E-2</c:v>
                </c:pt>
                <c:pt idx="22" formatCode="0.00000">
                  <c:v>1.1821064149779745E-2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033344"/>
        <c:axId val="45041152"/>
      </c:scatterChart>
      <c:valAx>
        <c:axId val="45033344"/>
        <c:scaling>
          <c:orientation val="minMax"/>
          <c:max val="0.0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 (K)</a:t>
                </a:r>
              </a:p>
            </c:rich>
          </c:tx>
          <c:layout>
            <c:manualLayout>
              <c:xMode val="edge"/>
              <c:yMode val="edge"/>
              <c:x val="0.54112735410065771"/>
              <c:y val="0.9206298407484340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041152"/>
        <c:crosses val="autoZero"/>
        <c:crossBetween val="midCat"/>
        <c:majorUnit val="0.01"/>
      </c:valAx>
      <c:valAx>
        <c:axId val="45041152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 sz="9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U </a:t>
                </a:r>
                <a:r>
                  <a:rPr lang="de-DE" sz="9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(J/mol.K)</a:t>
                </a:r>
              </a:p>
            </c:rich>
          </c:tx>
          <c:layout>
            <c:manualLayout>
              <c:xMode val="edge"/>
              <c:yMode val="edge"/>
              <c:x val="4.3290043290043295E-2"/>
              <c:y val="0.39554317548746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033344"/>
        <c:crosses val="autoZero"/>
        <c:crossBetween val="midCat"/>
      </c:valAx>
      <c:spPr>
        <a:solidFill>
          <a:schemeClr val="bg1">
            <a:lumMod val="85000"/>
          </a:schemeClr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Kernspineinstellung im Magnetfeld Besetzungsverhältnis</a:t>
            </a:r>
          </a:p>
        </c:rich>
      </c:tx>
      <c:layout>
        <c:manualLayout>
          <c:xMode val="edge"/>
          <c:yMode val="edge"/>
          <c:x val="0.20474137931034483"/>
          <c:y val="2.13903743315508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318965517241384"/>
          <c:y val="0.19786096256684493"/>
          <c:w val="0.74137931034482762"/>
          <c:h val="0.62566844919786102"/>
        </c:manualLayout>
      </c:layout>
      <c:scatterChart>
        <c:scatterStyle val="smoothMarker"/>
        <c:varyColors val="0"/>
        <c:ser>
          <c:idx val="0"/>
          <c:order val="0"/>
          <c:tx>
            <c:v>Besetzungsverhältnis</c:v>
          </c:tx>
          <c:spPr>
            <a:ln w="12700">
              <a:solidFill>
                <a:schemeClr val="tx2"/>
              </a:solidFill>
            </a:ln>
          </c:spPr>
          <c:marker>
            <c:symbol val="diamond"/>
            <c:size val="4"/>
            <c:spPr>
              <a:solidFill>
                <a:schemeClr val="tx2"/>
              </a:solidFill>
            </c:spPr>
          </c:marker>
          <c:xVal>
            <c:numRef>
              <c:f>Tabelle1!$E$23:$E$45</c:f>
              <c:numCache>
                <c:formatCode>General</c:formatCode>
                <c:ptCount val="23"/>
                <c:pt idx="0">
                  <c:v>0</c:v>
                </c:pt>
                <c:pt idx="1">
                  <c:v>1.4999999999999999E-4</c:v>
                </c:pt>
                <c:pt idx="2">
                  <c:v>2.0000000000000001E-4</c:v>
                </c:pt>
                <c:pt idx="3">
                  <c:v>2.9999999999999997E-4</c:v>
                </c:pt>
                <c:pt idx="4">
                  <c:v>4.0000000000000002E-4</c:v>
                </c:pt>
                <c:pt idx="5">
                  <c:v>5.9999999999999995E-4</c:v>
                </c:pt>
                <c:pt idx="6">
                  <c:v>8.0000000000000004E-4</c:v>
                </c:pt>
                <c:pt idx="7">
                  <c:v>8.9999999999999998E-4</c:v>
                </c:pt>
                <c:pt idx="8" formatCode="0.0000">
                  <c:v>1E-3</c:v>
                </c:pt>
                <c:pt idx="9">
                  <c:v>1.1999999999999999E-3</c:v>
                </c:pt>
                <c:pt idx="10">
                  <c:v>1.4E-3</c:v>
                </c:pt>
                <c:pt idx="11">
                  <c:v>1.6000000000000001E-3</c:v>
                </c:pt>
                <c:pt idx="12">
                  <c:v>1.8E-3</c:v>
                </c:pt>
                <c:pt idx="13" formatCode="0.0000">
                  <c:v>2E-3</c:v>
                </c:pt>
                <c:pt idx="14">
                  <c:v>2.2000000000000001E-3</c:v>
                </c:pt>
                <c:pt idx="15">
                  <c:v>2.5000000000000001E-3</c:v>
                </c:pt>
                <c:pt idx="16" formatCode="0.0000">
                  <c:v>3.0000000000000001E-3</c:v>
                </c:pt>
                <c:pt idx="17" formatCode="0.0000">
                  <c:v>4.0000000000000001E-3</c:v>
                </c:pt>
                <c:pt idx="18" formatCode="0.0000">
                  <c:v>6.0000000000000001E-3</c:v>
                </c:pt>
                <c:pt idx="19" formatCode="0.0000">
                  <c:v>0.01</c:v>
                </c:pt>
                <c:pt idx="20" formatCode="0.0000">
                  <c:v>0.02</c:v>
                </c:pt>
                <c:pt idx="21" formatCode="0.0000">
                  <c:v>0.05</c:v>
                </c:pt>
                <c:pt idx="22" formatCode="0.0000">
                  <c:v>0.1</c:v>
                </c:pt>
              </c:numCache>
            </c:numRef>
          </c:xVal>
          <c:yVal>
            <c:numRef>
              <c:f>Tabelle1!$H$23:$H$45</c:f>
              <c:numCache>
                <c:formatCode>0.00E+00</c:formatCode>
                <c:ptCount val="23"/>
                <c:pt idx="0" formatCode="General">
                  <c:v>0</c:v>
                </c:pt>
                <c:pt idx="1">
                  <c:v>4.4336211405306086E-9</c:v>
                </c:pt>
                <c:pt idx="2">
                  <c:v>5.4333656706233562E-7</c:v>
                </c:pt>
                <c:pt idx="3">
                  <c:v>6.658544240696016E-5</c:v>
                </c:pt>
                <c:pt idx="4">
                  <c:v>7.3711367309414061E-4</c:v>
                </c:pt>
                <c:pt idx="5" formatCode="0.0000">
                  <c:v>8.1599903435580212E-3</c:v>
                </c:pt>
                <c:pt idx="6" formatCode="0.0000">
                  <c:v>2.7149837441394389E-2</c:v>
                </c:pt>
                <c:pt idx="7" formatCode="0.0000">
                  <c:v>4.0531539199709726E-2</c:v>
                </c:pt>
                <c:pt idx="8" formatCode="0.0000">
                  <c:v>5.5848792392540127E-2</c:v>
                </c:pt>
                <c:pt idx="9" formatCode="0.0000">
                  <c:v>9.0332664875769172E-2</c:v>
                </c:pt>
                <c:pt idx="10" formatCode="0.000">
                  <c:v>0.12735319584675567</c:v>
                </c:pt>
                <c:pt idx="11" formatCode="0.000">
                  <c:v>0.1647720772503472</c:v>
                </c:pt>
                <c:pt idx="12" formatCode="0.000">
                  <c:v>0.20132446249700936</c:v>
                </c:pt>
                <c:pt idx="13" formatCode="0.000">
                  <c:v>0.23632349098754471</c:v>
                </c:pt>
                <c:pt idx="14" formatCode="0.000">
                  <c:v>0.269439219777034</c:v>
                </c:pt>
                <c:pt idx="15" formatCode="0.000">
                  <c:v>0.31535920692202951</c:v>
                </c:pt>
                <c:pt idx="16" formatCode="0.000">
                  <c:v>0.38224158122533036</c:v>
                </c:pt>
                <c:pt idx="17" formatCode="0.000">
                  <c:v>0.48613114587274153</c:v>
                </c:pt>
                <c:pt idx="18" formatCode="0.000">
                  <c:v>0.6182568893472441</c:v>
                </c:pt>
                <c:pt idx="19" formatCode="0.000">
                  <c:v>0.74937875857220226</c:v>
                </c:pt>
                <c:pt idx="20" formatCode="0.000">
                  <c:v>0.86566665557372735</c:v>
                </c:pt>
                <c:pt idx="21" formatCode="0.000">
                  <c:v>0.94393105777583131</c:v>
                </c:pt>
                <c:pt idx="22" formatCode="0.000">
                  <c:v>0.9715611446408462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48384"/>
        <c:axId val="58531200"/>
      </c:scatterChart>
      <c:valAx>
        <c:axId val="48048384"/>
        <c:scaling>
          <c:orientation val="minMax"/>
          <c:max val="0.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 (K)</a:t>
                </a:r>
              </a:p>
            </c:rich>
          </c:tx>
          <c:layout>
            <c:manualLayout>
              <c:xMode val="edge"/>
              <c:yMode val="edge"/>
              <c:x val="0.51293103448275867"/>
              <c:y val="0.909090909090909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531200"/>
        <c:crosses val="autoZero"/>
        <c:crossBetween val="midCat"/>
        <c:majorUnit val="0.02"/>
        <c:minorUnit val="0.01"/>
      </c:valAx>
      <c:valAx>
        <c:axId val="58531200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 sz="9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</a:t>
                </a:r>
                <a:r>
                  <a:rPr lang="de-DE" sz="900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1</a:t>
                </a:r>
                <a:r>
                  <a:rPr lang="de-DE" sz="9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/N</a:t>
                </a:r>
                <a:r>
                  <a:rPr lang="de-DE" sz="900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</a:p>
            </c:rich>
          </c:tx>
          <c:layout>
            <c:manualLayout>
              <c:xMode val="edge"/>
              <c:yMode val="edge"/>
              <c:x val="4.5258620689655173E-2"/>
              <c:y val="0.454545454545454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048384"/>
        <c:crosses val="autoZero"/>
        <c:crossBetween val="midCat"/>
        <c:majorUnit val="0.2"/>
      </c:valAx>
      <c:spPr>
        <a:solidFill>
          <a:schemeClr val="bg1">
            <a:lumMod val="85000"/>
          </a:schemeClr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91440</xdr:colOff>
          <xdr:row>2</xdr:row>
          <xdr:rowOff>15240</xdr:rowOff>
        </xdr:from>
        <xdr:to>
          <xdr:col>7</xdr:col>
          <xdr:colOff>335280</xdr:colOff>
          <xdr:row>18</xdr:row>
          <xdr:rowOff>121920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9</xdr:col>
      <xdr:colOff>137160</xdr:colOff>
      <xdr:row>1</xdr:row>
      <xdr:rowOff>7620</xdr:rowOff>
    </xdr:from>
    <xdr:to>
      <xdr:col>15</xdr:col>
      <xdr:colOff>563880</xdr:colOff>
      <xdr:row>17</xdr:row>
      <xdr:rowOff>160020</xdr:rowOff>
    </xdr:to>
    <xdr:graphicFrame macro="">
      <xdr:nvGraphicFramePr>
        <xdr:cNvPr id="3" name="Diagramm 3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304800</xdr:colOff>
      <xdr:row>18</xdr:row>
      <xdr:rowOff>7620</xdr:rowOff>
    </xdr:from>
    <xdr:to>
      <xdr:col>16</xdr:col>
      <xdr:colOff>167640</xdr:colOff>
      <xdr:row>31</xdr:row>
      <xdr:rowOff>30480</xdr:rowOff>
    </xdr:to>
    <xdr:graphicFrame macro="">
      <xdr:nvGraphicFramePr>
        <xdr:cNvPr id="4" name="Diagramm 3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297180</xdr:colOff>
      <xdr:row>31</xdr:row>
      <xdr:rowOff>68580</xdr:rowOff>
    </xdr:from>
    <xdr:to>
      <xdr:col>16</xdr:col>
      <xdr:colOff>175260</xdr:colOff>
      <xdr:row>44</xdr:row>
      <xdr:rowOff>0</xdr:rowOff>
    </xdr:to>
    <xdr:graphicFrame macro="">
      <xdr:nvGraphicFramePr>
        <xdr:cNvPr id="5" name="Diagramm 3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tatistischeT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ertetabellen"/>
      <sheetName val="Teilchenstatistiken"/>
      <sheetName val="Translation"/>
      <sheetName val="Besetzung von Energieniveaus"/>
      <sheetName val="ZS und TDF"/>
      <sheetName val="Gleichgewichte"/>
      <sheetName val="RG"/>
      <sheetName val="Licht"/>
      <sheetName val="Gitterschwingungen"/>
      <sheetName val="Metalle"/>
      <sheetName val="Halbleiter"/>
    </sheetNames>
    <sheetDataSet>
      <sheetData sheetId="0"/>
      <sheetData sheetId="1"/>
      <sheetData sheetId="2">
        <row r="9">
          <cell r="B9">
            <v>6.0221E+23</v>
          </cell>
        </row>
        <row r="12">
          <cell r="B12">
            <v>1.6022000000000001E-19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45"/>
  <sheetViews>
    <sheetView tabSelected="1" workbookViewId="0">
      <selection activeCell="Q10" sqref="Q10"/>
    </sheetView>
  </sheetViews>
  <sheetFormatPr baseColWidth="10" defaultRowHeight="14.4" x14ac:dyDescent="0.3"/>
  <cols>
    <col min="5" max="5" width="10" customWidth="1"/>
    <col min="6" max="6" width="9" customWidth="1"/>
    <col min="7" max="7" width="9.109375" customWidth="1"/>
    <col min="8" max="8" width="9.88671875" customWidth="1"/>
    <col min="9" max="9" width="10" customWidth="1"/>
    <col min="10" max="10" width="9.44140625" customWidth="1"/>
    <col min="11" max="11" width="9.21875" customWidth="1"/>
  </cols>
  <sheetData>
    <row r="1" spans="1:17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x14ac:dyDescent="0.3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7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</row>
    <row r="5" spans="1:17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1:17" x14ac:dyDescent="0.3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1:17" x14ac:dyDescent="0.3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1:17" x14ac:dyDescent="0.3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</row>
    <row r="13" spans="1:17" x14ac:dyDescent="0.3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</row>
    <row r="14" spans="1:17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17" x14ac:dyDescent="0.3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</row>
    <row r="16" spans="1:17" x14ac:dyDescent="0.3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x14ac:dyDescent="0.3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1:17" x14ac:dyDescent="0.3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</row>
    <row r="19" spans="1:17" ht="15" thickBot="1" x14ac:dyDescent="0.35">
      <c r="L19" s="7"/>
      <c r="M19" s="2"/>
      <c r="N19" s="2"/>
      <c r="O19" s="2"/>
      <c r="P19" s="2"/>
      <c r="Q19" s="2"/>
    </row>
    <row r="20" spans="1:17" ht="16.2" thickBot="1" x14ac:dyDescent="0.35">
      <c r="B20" s="4" t="s">
        <v>2</v>
      </c>
      <c r="C20" s="5" t="s">
        <v>3</v>
      </c>
      <c r="D20" s="5"/>
      <c r="E20" s="5"/>
      <c r="F20" s="5"/>
      <c r="G20" s="5"/>
      <c r="H20" s="5"/>
      <c r="I20" s="5"/>
      <c r="J20" s="5"/>
      <c r="K20" s="6"/>
      <c r="L20" s="10"/>
      <c r="M20" s="2"/>
      <c r="N20" s="2"/>
      <c r="O20" s="2"/>
      <c r="P20" s="2"/>
      <c r="Q20" s="2"/>
    </row>
    <row r="21" spans="1:17" ht="15.6" x14ac:dyDescent="0.3">
      <c r="B21" s="8" t="s">
        <v>4</v>
      </c>
      <c r="C21" s="7"/>
      <c r="D21" s="9"/>
      <c r="E21" s="10" t="s">
        <v>5</v>
      </c>
      <c r="F21" s="11" t="s">
        <v>6</v>
      </c>
      <c r="G21" s="10" t="s">
        <v>7</v>
      </c>
      <c r="H21" s="10" t="s">
        <v>8</v>
      </c>
      <c r="I21" s="10" t="s">
        <v>9</v>
      </c>
      <c r="J21" s="10" t="s">
        <v>10</v>
      </c>
      <c r="K21" s="12" t="s">
        <v>11</v>
      </c>
      <c r="L21" s="18"/>
      <c r="M21" s="2"/>
      <c r="N21" s="2"/>
      <c r="O21" s="2"/>
      <c r="P21" s="2"/>
      <c r="Q21" s="2"/>
    </row>
    <row r="22" spans="1:17" ht="15" thickBot="1" x14ac:dyDescent="0.35">
      <c r="B22" s="13"/>
      <c r="C22" s="14"/>
      <c r="D22" s="15"/>
      <c r="E22" s="16" t="s">
        <v>12</v>
      </c>
      <c r="F22" s="14"/>
      <c r="G22" s="14"/>
      <c r="H22" s="14"/>
      <c r="I22" s="16" t="s">
        <v>13</v>
      </c>
      <c r="J22" s="16" t="s">
        <v>14</v>
      </c>
      <c r="K22" s="17" t="s">
        <v>14</v>
      </c>
      <c r="L22" s="7"/>
      <c r="M22" s="2"/>
      <c r="N22" s="2"/>
      <c r="O22" s="2"/>
      <c r="P22" s="2"/>
      <c r="Q22" s="2"/>
    </row>
    <row r="23" spans="1:17" x14ac:dyDescent="0.3">
      <c r="B23" s="19" t="s">
        <v>15</v>
      </c>
      <c r="C23" s="20">
        <v>3</v>
      </c>
      <c r="D23" s="21" t="s">
        <v>16</v>
      </c>
      <c r="E23" s="22">
        <v>0</v>
      </c>
      <c r="F23" s="7"/>
      <c r="G23" s="7"/>
      <c r="H23" s="7">
        <v>0</v>
      </c>
      <c r="I23" s="7">
        <v>0</v>
      </c>
      <c r="J23" s="7">
        <v>0</v>
      </c>
      <c r="K23" s="23">
        <v>0</v>
      </c>
      <c r="L23" s="22"/>
      <c r="M23" s="2"/>
      <c r="N23" s="2"/>
      <c r="O23" s="2"/>
      <c r="P23" s="2"/>
      <c r="Q23" s="2"/>
    </row>
    <row r="24" spans="1:17" x14ac:dyDescent="0.3">
      <c r="B24" s="24" t="s">
        <v>17</v>
      </c>
      <c r="C24" s="7">
        <v>0.5</v>
      </c>
      <c r="D24" s="25"/>
      <c r="E24" s="22">
        <v>1.4999999999999999E-4</v>
      </c>
      <c r="F24" s="26">
        <f>$C$30/($C$32*E24)</f>
        <v>19.234049173577276</v>
      </c>
      <c r="G24" s="31">
        <f>1+EXP(-F24)</f>
        <v>1.0000000044336212</v>
      </c>
      <c r="H24" s="54">
        <f>EXP(-$C$30/($C$32*E24))</f>
        <v>4.4336211405306086E-9</v>
      </c>
      <c r="I24" s="54">
        <f>$C$33*$C$30/(EXP(F24)+1)</f>
        <v>1.0635435157962364E-10</v>
      </c>
      <c r="J24" s="54">
        <f>$C$34*F24^2*EXP(F24)/(EXP(F24)+1)^2</f>
        <v>1.3637498793579211E-5</v>
      </c>
      <c r="K24" s="55">
        <f>$C$34*LN(G24)+I24/E24</f>
        <v>7.458922327715799E-7</v>
      </c>
      <c r="L24" s="22"/>
      <c r="M24" s="2"/>
      <c r="N24" s="2"/>
      <c r="O24" s="2"/>
      <c r="P24" s="2"/>
      <c r="Q24" s="2"/>
    </row>
    <row r="25" spans="1:17" ht="15.6" x14ac:dyDescent="0.3">
      <c r="B25" s="24" t="s">
        <v>18</v>
      </c>
      <c r="C25" s="7">
        <v>2.6288659999999999</v>
      </c>
      <c r="D25" s="25"/>
      <c r="E25" s="22">
        <v>2.0000000000000001E-4</v>
      </c>
      <c r="F25" s="26">
        <f t="shared" ref="F25:F45" si="0">$C$30/($C$32*E25)</f>
        <v>14.425536880182953</v>
      </c>
      <c r="G25" s="31">
        <f t="shared" ref="G25:G45" si="1">1+EXP(-F25)</f>
        <v>1.0000005433365671</v>
      </c>
      <c r="H25" s="54">
        <f t="shared" ref="H25:H45" si="2">EXP(-$C$30/($C$32*E25))</f>
        <v>5.4333656706233562E-7</v>
      </c>
      <c r="I25" s="54">
        <f t="shared" ref="I25:I45" si="3">$C$33*$C$30/(EXP(F25)+1)</f>
        <v>1.3033629917092259E-8</v>
      </c>
      <c r="J25" s="54">
        <f t="shared" ref="J25:J45" si="4">$C$34*F25^2*EXP(F25)/(EXP(F25)+1)^2</f>
        <v>9.4008503447577598E-4</v>
      </c>
      <c r="K25" s="55">
        <f t="shared" ref="K25:K45" si="5">$C$34*LN(G25)+I25/E25</f>
        <v>6.9685705350072167E-5</v>
      </c>
      <c r="L25" s="22"/>
      <c r="M25" s="2"/>
      <c r="N25" s="2"/>
      <c r="O25" s="2"/>
      <c r="P25" s="2"/>
      <c r="Q25" s="2"/>
    </row>
    <row r="26" spans="1:17" ht="15.6" x14ac:dyDescent="0.3">
      <c r="B26" s="28" t="s">
        <v>19</v>
      </c>
      <c r="C26" s="29">
        <v>5.0507866000000002E-27</v>
      </c>
      <c r="D26" s="30" t="s">
        <v>20</v>
      </c>
      <c r="E26" s="22">
        <v>2.9999999999999997E-4</v>
      </c>
      <c r="F26" s="26">
        <f t="shared" si="0"/>
        <v>9.6170245867886379</v>
      </c>
      <c r="G26" s="31">
        <f t="shared" si="1"/>
        <v>1.0000665854424069</v>
      </c>
      <c r="H26" s="54">
        <f t="shared" si="2"/>
        <v>6.658544240696016E-5</v>
      </c>
      <c r="I26" s="54">
        <f t="shared" si="3"/>
        <v>1.5971549790283042E-6</v>
      </c>
      <c r="J26" s="31">
        <f t="shared" si="4"/>
        <v>5.11961867533458E-2</v>
      </c>
      <c r="K26" s="33">
        <f t="shared" si="5"/>
        <v>5.8774543348206025E-3</v>
      </c>
      <c r="L26" s="22"/>
      <c r="M26" s="2"/>
      <c r="N26" s="2"/>
      <c r="O26" s="2"/>
      <c r="P26" s="2"/>
      <c r="Q26" s="2"/>
    </row>
    <row r="27" spans="1:17" x14ac:dyDescent="0.3">
      <c r="B27" s="32" t="s">
        <v>21</v>
      </c>
      <c r="C27" s="60">
        <v>0.5</v>
      </c>
      <c r="D27" s="61">
        <v>-0.5</v>
      </c>
      <c r="E27" s="22">
        <v>4.0000000000000002E-4</v>
      </c>
      <c r="F27" s="26">
        <f t="shared" si="0"/>
        <v>7.2127684400914767</v>
      </c>
      <c r="G27" s="31">
        <f t="shared" si="1"/>
        <v>1.000737113673094</v>
      </c>
      <c r="H27" s="54">
        <f t="shared" si="2"/>
        <v>7.3711367309414061E-4</v>
      </c>
      <c r="I27" s="54">
        <f t="shared" si="3"/>
        <v>1.7668966508874074E-5</v>
      </c>
      <c r="J27" s="26">
        <f t="shared" si="4"/>
        <v>0.31837073458902188</v>
      </c>
      <c r="K27" s="33">
        <f t="shared" si="5"/>
        <v>5.0298870030766475E-2</v>
      </c>
      <c r="L27" s="22"/>
      <c r="M27" s="2"/>
      <c r="N27" s="2"/>
      <c r="O27" s="2"/>
      <c r="P27" s="2"/>
      <c r="Q27" s="2"/>
    </row>
    <row r="28" spans="1:17" x14ac:dyDescent="0.3">
      <c r="B28" s="34" t="s">
        <v>22</v>
      </c>
      <c r="C28" s="35">
        <f>-C27*C30</f>
        <v>-1.9916761748993399E-26</v>
      </c>
      <c r="D28" s="36">
        <f>-D27*C30</f>
        <v>1.9916761748993399E-26</v>
      </c>
      <c r="E28" s="37">
        <v>5.9999999999999995E-4</v>
      </c>
      <c r="F28" s="26">
        <f t="shared" si="0"/>
        <v>4.808512293394319</v>
      </c>
      <c r="G28" s="31">
        <f t="shared" si="1"/>
        <v>1.0081599903435581</v>
      </c>
      <c r="H28" s="31">
        <f t="shared" si="2"/>
        <v>8.1599903435580212E-3</v>
      </c>
      <c r="I28" s="54">
        <f t="shared" si="3"/>
        <v>1.9415870805252852E-4</v>
      </c>
      <c r="J28" s="26">
        <f t="shared" si="4"/>
        <v>1.5434298515489715</v>
      </c>
      <c r="K28" s="38">
        <f t="shared" si="5"/>
        <v>0.3911685480462726</v>
      </c>
      <c r="L28" s="22"/>
      <c r="M28" s="2"/>
      <c r="N28" s="2"/>
      <c r="O28" s="2"/>
      <c r="P28" s="2"/>
      <c r="Q28" s="2"/>
    </row>
    <row r="29" spans="1:17" x14ac:dyDescent="0.3">
      <c r="B29" s="28" t="s">
        <v>23</v>
      </c>
      <c r="C29" s="39">
        <f>C28/e</f>
        <v>-1.2430883628132192E-7</v>
      </c>
      <c r="D29" s="40">
        <f>D28/e</f>
        <v>1.2430883628132192E-7</v>
      </c>
      <c r="E29" s="37">
        <v>8.0000000000000004E-4</v>
      </c>
      <c r="F29" s="26">
        <f t="shared" si="0"/>
        <v>3.6063842200457383</v>
      </c>
      <c r="G29" s="26">
        <f t="shared" si="1"/>
        <v>1.0271498374413943</v>
      </c>
      <c r="H29" s="31">
        <f t="shared" si="2"/>
        <v>2.7149837441394389E-2</v>
      </c>
      <c r="I29" s="54">
        <f t="shared" si="3"/>
        <v>6.3405965295684893E-4</v>
      </c>
      <c r="J29" s="26">
        <f t="shared" si="4"/>
        <v>2.782776479680023</v>
      </c>
      <c r="K29" s="38">
        <f t="shared" si="5"/>
        <v>1.0153011487079295</v>
      </c>
      <c r="L29" s="22"/>
      <c r="M29" s="2"/>
      <c r="N29" s="2"/>
      <c r="O29" s="2"/>
      <c r="P29" s="2"/>
      <c r="Q29" s="2"/>
    </row>
    <row r="30" spans="1:17" x14ac:dyDescent="0.3">
      <c r="B30" s="41" t="s">
        <v>24</v>
      </c>
      <c r="C30" s="7">
        <f>C25*C26*C23</f>
        <v>3.9833523497986797E-26</v>
      </c>
      <c r="D30" s="25" t="s">
        <v>25</v>
      </c>
      <c r="E30" s="37">
        <v>8.9999999999999998E-4</v>
      </c>
      <c r="F30" s="26">
        <f t="shared" si="0"/>
        <v>3.205674862262879</v>
      </c>
      <c r="G30" s="26">
        <f t="shared" si="1"/>
        <v>1.0405315391997096</v>
      </c>
      <c r="H30" s="31">
        <f t="shared" si="2"/>
        <v>4.0531539199709726E-2</v>
      </c>
      <c r="I30" s="54">
        <f t="shared" si="3"/>
        <v>9.3440366853538937E-4</v>
      </c>
      <c r="J30" s="26">
        <f t="shared" si="4"/>
        <v>3.1985728645892331</v>
      </c>
      <c r="K30" s="38">
        <f t="shared" si="5"/>
        <v>1.3685742456737546</v>
      </c>
      <c r="L30" s="22"/>
      <c r="M30" s="45"/>
      <c r="N30" s="45"/>
      <c r="O30" s="2"/>
      <c r="P30" s="2"/>
      <c r="Q30" s="2"/>
    </row>
    <row r="31" spans="1:17" x14ac:dyDescent="0.3">
      <c r="B31" s="42" t="s">
        <v>26</v>
      </c>
      <c r="C31" s="43">
        <f>L*C30/2</f>
        <v>1.1994073092861315E-2</v>
      </c>
      <c r="D31" s="30" t="s">
        <v>27</v>
      </c>
      <c r="E31" s="44">
        <v>1E-3</v>
      </c>
      <c r="F31" s="26">
        <f t="shared" si="0"/>
        <v>2.8851073760365908</v>
      </c>
      <c r="G31" s="26">
        <f t="shared" si="1"/>
        <v>1.0558487923925401</v>
      </c>
      <c r="H31" s="31">
        <f t="shared" si="2"/>
        <v>5.5848792392540127E-2</v>
      </c>
      <c r="I31" s="27">
        <f t="shared" si="3"/>
        <v>1.2688455069144538E-3</v>
      </c>
      <c r="J31" s="26">
        <f t="shared" si="4"/>
        <v>3.4671210095856164</v>
      </c>
      <c r="K31" s="38">
        <f t="shared" si="5"/>
        <v>1.7206954032755584</v>
      </c>
      <c r="L31" s="22"/>
      <c r="M31" s="47"/>
      <c r="N31" s="47"/>
      <c r="O31" s="2"/>
      <c r="P31" s="2"/>
      <c r="Q31" s="2"/>
    </row>
    <row r="32" spans="1:17" x14ac:dyDescent="0.3">
      <c r="B32" s="59" t="s">
        <v>28</v>
      </c>
      <c r="C32" s="46">
        <v>1.38066E-23</v>
      </c>
      <c r="D32" s="25" t="s">
        <v>29</v>
      </c>
      <c r="E32" s="37">
        <v>1.1999999999999999E-3</v>
      </c>
      <c r="F32" s="26">
        <f t="shared" si="0"/>
        <v>2.4042561466971595</v>
      </c>
      <c r="G32" s="26">
        <f t="shared" si="1"/>
        <v>1.0903326648757692</v>
      </c>
      <c r="H32" s="31">
        <f t="shared" si="2"/>
        <v>9.0332664875769172E-2</v>
      </c>
      <c r="I32" s="27">
        <f t="shared" si="3"/>
        <v>1.9873871894251077E-3</v>
      </c>
      <c r="J32" s="26">
        <f t="shared" si="4"/>
        <v>3.6519342673786381</v>
      </c>
      <c r="K32" s="38">
        <f t="shared" si="5"/>
        <v>2.3752152501619923</v>
      </c>
      <c r="L32" s="22"/>
      <c r="M32" s="2"/>
      <c r="N32" s="2"/>
      <c r="O32" s="2"/>
      <c r="P32" s="2"/>
      <c r="Q32" s="2"/>
    </row>
    <row r="33" spans="1:17" x14ac:dyDescent="0.3">
      <c r="B33" s="59" t="s">
        <v>30</v>
      </c>
      <c r="C33" s="48">
        <v>6.0221E+23</v>
      </c>
      <c r="D33" s="25" t="s">
        <v>31</v>
      </c>
      <c r="E33" s="37">
        <v>1.4E-3</v>
      </c>
      <c r="F33" s="26">
        <f t="shared" si="0"/>
        <v>2.0607909828832791</v>
      </c>
      <c r="G33" s="26">
        <f t="shared" si="1"/>
        <v>1.1273531958467558</v>
      </c>
      <c r="H33" s="26">
        <f t="shared" si="2"/>
        <v>0.12735319584675567</v>
      </c>
      <c r="I33" s="27">
        <f t="shared" si="3"/>
        <v>2.7098580023063239E-3</v>
      </c>
      <c r="J33" s="26">
        <f t="shared" si="4"/>
        <v>3.5382820046487513</v>
      </c>
      <c r="K33" s="38">
        <f t="shared" si="5"/>
        <v>2.9322901446454699</v>
      </c>
      <c r="L33" s="22"/>
      <c r="M33" s="2"/>
      <c r="N33" s="2"/>
      <c r="O33" s="2"/>
      <c r="P33" s="2"/>
      <c r="Q33" s="2"/>
    </row>
    <row r="34" spans="1:17" x14ac:dyDescent="0.3">
      <c r="B34" s="62" t="s">
        <v>32</v>
      </c>
      <c r="C34" s="63">
        <f>C32*C33</f>
        <v>8.3144725860000008</v>
      </c>
      <c r="D34" s="30" t="s">
        <v>14</v>
      </c>
      <c r="E34" s="37">
        <v>1.6000000000000001E-3</v>
      </c>
      <c r="F34" s="26">
        <f t="shared" si="0"/>
        <v>1.8031921100228692</v>
      </c>
      <c r="G34" s="26">
        <f t="shared" si="1"/>
        <v>1.1647720772503471</v>
      </c>
      <c r="H34" s="26">
        <f t="shared" si="2"/>
        <v>0.1647720772503472</v>
      </c>
      <c r="I34" s="27">
        <f t="shared" si="3"/>
        <v>3.3934335769254314E-3</v>
      </c>
      <c r="J34" s="26">
        <f t="shared" si="4"/>
        <v>3.2833744747747371</v>
      </c>
      <c r="K34" s="38">
        <f t="shared" si="5"/>
        <v>3.3890644589903109</v>
      </c>
      <c r="L34" s="22"/>
      <c r="M34" s="2"/>
      <c r="N34" s="2"/>
      <c r="O34" s="2"/>
      <c r="P34" s="2"/>
      <c r="Q34" s="2"/>
    </row>
    <row r="35" spans="1:17" x14ac:dyDescent="0.3">
      <c r="B35" s="49"/>
      <c r="C35" s="7"/>
      <c r="D35" s="25"/>
      <c r="E35" s="37">
        <v>1.8E-3</v>
      </c>
      <c r="F35" s="26">
        <f t="shared" si="0"/>
        <v>1.6028374311314395</v>
      </c>
      <c r="G35" s="26">
        <f t="shared" si="1"/>
        <v>1.2013244624970094</v>
      </c>
      <c r="H35" s="26">
        <f t="shared" si="2"/>
        <v>0.20132446249700936</v>
      </c>
      <c r="I35" s="27">
        <f t="shared" si="3"/>
        <v>4.0200635114864451E-3</v>
      </c>
      <c r="J35" s="26">
        <f t="shared" si="4"/>
        <v>2.9798168016911717</v>
      </c>
      <c r="K35" s="38">
        <f t="shared" si="5"/>
        <v>3.7584479819599954</v>
      </c>
      <c r="L35" s="22"/>
      <c r="M35" s="2"/>
      <c r="N35" s="2"/>
      <c r="O35" s="2"/>
      <c r="P35" s="2"/>
      <c r="Q35" s="2"/>
    </row>
    <row r="36" spans="1:17" x14ac:dyDescent="0.3">
      <c r="B36" s="49"/>
      <c r="C36" s="50"/>
      <c r="D36" s="25"/>
      <c r="E36" s="44">
        <v>2E-3</v>
      </c>
      <c r="F36" s="26">
        <f t="shared" si="0"/>
        <v>1.4425536880182954</v>
      </c>
      <c r="G36" s="26">
        <f t="shared" si="1"/>
        <v>1.2363234909875447</v>
      </c>
      <c r="H36" s="26">
        <f t="shared" si="2"/>
        <v>0.23632349098754471</v>
      </c>
      <c r="I36" s="27">
        <f t="shared" si="3"/>
        <v>4.5853391044129556E-3</v>
      </c>
      <c r="J36" s="26">
        <f t="shared" si="4"/>
        <v>2.6751080457922223</v>
      </c>
      <c r="K36" s="38">
        <f t="shared" si="5"/>
        <v>4.0565188020541969</v>
      </c>
      <c r="L36" s="22"/>
      <c r="M36" s="2"/>
      <c r="N36" s="2"/>
      <c r="O36" s="2"/>
      <c r="P36" s="2"/>
      <c r="Q36" s="2"/>
    </row>
    <row r="37" spans="1:17" x14ac:dyDescent="0.3">
      <c r="B37" s="49"/>
      <c r="C37" s="51"/>
      <c r="D37" s="25"/>
      <c r="E37" s="37">
        <v>2.2000000000000001E-3</v>
      </c>
      <c r="F37" s="26">
        <f t="shared" si="0"/>
        <v>1.3114124436529957</v>
      </c>
      <c r="G37" s="26">
        <f t="shared" si="1"/>
        <v>1.2694392197770341</v>
      </c>
      <c r="H37" s="26">
        <f t="shared" si="2"/>
        <v>0.269439219777034</v>
      </c>
      <c r="I37" s="27">
        <f t="shared" si="3"/>
        <v>5.0914981130910468E-3</v>
      </c>
      <c r="J37" s="26">
        <f t="shared" si="4"/>
        <v>2.390838797277643</v>
      </c>
      <c r="K37" s="38">
        <f t="shared" si="5"/>
        <v>4.2979446477723791</v>
      </c>
      <c r="L37" s="22"/>
      <c r="M37" s="2"/>
      <c r="N37" s="2"/>
      <c r="O37" s="2"/>
      <c r="P37" s="2"/>
      <c r="Q37" s="2"/>
    </row>
    <row r="38" spans="1:17" x14ac:dyDescent="0.3">
      <c r="B38" s="49"/>
      <c r="C38" s="7"/>
      <c r="D38" s="25"/>
      <c r="E38" s="37">
        <v>2.5000000000000001E-3</v>
      </c>
      <c r="F38" s="26">
        <f t="shared" si="0"/>
        <v>1.1540429504146363</v>
      </c>
      <c r="G38" s="26">
        <f t="shared" si="1"/>
        <v>1.3153592069220295</v>
      </c>
      <c r="H38" s="26">
        <f t="shared" si="2"/>
        <v>0.31535920692202951</v>
      </c>
      <c r="I38" s="27">
        <f t="shared" si="3"/>
        <v>5.751191550451981E-3</v>
      </c>
      <c r="J38" s="26">
        <f t="shared" si="4"/>
        <v>2.0183451122265983</v>
      </c>
      <c r="K38" s="38">
        <f t="shared" si="5"/>
        <v>4.5795549504117847</v>
      </c>
      <c r="L38" s="22"/>
      <c r="M38" s="2"/>
      <c r="N38" s="2"/>
      <c r="O38" s="2"/>
      <c r="P38" s="2"/>
      <c r="Q38" s="2"/>
    </row>
    <row r="39" spans="1:17" x14ac:dyDescent="0.3">
      <c r="B39" s="49"/>
      <c r="C39" s="7"/>
      <c r="D39" s="25"/>
      <c r="E39" s="44">
        <v>3.0000000000000001E-3</v>
      </c>
      <c r="F39" s="26">
        <f t="shared" si="0"/>
        <v>0.96170245867886373</v>
      </c>
      <c r="G39" s="26">
        <f t="shared" si="1"/>
        <v>1.3822415812253304</v>
      </c>
      <c r="H39" s="26">
        <f t="shared" si="2"/>
        <v>0.38224158122533036</v>
      </c>
      <c r="I39" s="27">
        <f t="shared" si="3"/>
        <v>6.6336211073657744E-3</v>
      </c>
      <c r="J39" s="26">
        <f t="shared" si="4"/>
        <v>1.5384598986530047</v>
      </c>
      <c r="K39" s="38">
        <f t="shared" si="5"/>
        <v>4.9026559855411227</v>
      </c>
      <c r="L39" s="22"/>
      <c r="M39" s="2"/>
      <c r="N39" s="2"/>
      <c r="O39" s="2"/>
      <c r="P39" s="2"/>
      <c r="Q39" s="2"/>
    </row>
    <row r="40" spans="1:17" x14ac:dyDescent="0.3">
      <c r="B40" s="49"/>
      <c r="C40" s="7"/>
      <c r="D40" s="25"/>
      <c r="E40" s="31">
        <v>4.0000000000000001E-3</v>
      </c>
      <c r="F40" s="26">
        <f t="shared" si="0"/>
        <v>0.72127684400914771</v>
      </c>
      <c r="G40" s="26">
        <f t="shared" si="1"/>
        <v>1.4861311458727415</v>
      </c>
      <c r="H40" s="26">
        <f t="shared" si="2"/>
        <v>0.48613114587274153</v>
      </c>
      <c r="I40" s="27">
        <f t="shared" si="3"/>
        <v>7.8468074806277901E-3</v>
      </c>
      <c r="J40" s="26">
        <f t="shared" si="4"/>
        <v>0.95208968449599218</v>
      </c>
      <c r="K40" s="38">
        <f t="shared" si="5"/>
        <v>5.2556979967609267</v>
      </c>
      <c r="L40" s="22"/>
      <c r="M40" s="2"/>
      <c r="N40" s="2"/>
      <c r="O40" s="2"/>
      <c r="P40" s="2"/>
      <c r="Q40" s="2"/>
    </row>
    <row r="41" spans="1:17" x14ac:dyDescent="0.3">
      <c r="B41" s="49"/>
      <c r="C41" s="7"/>
      <c r="D41" s="25"/>
      <c r="E41" s="31">
        <v>6.0000000000000001E-3</v>
      </c>
      <c r="F41" s="26">
        <f t="shared" si="0"/>
        <v>0.48085122933943186</v>
      </c>
      <c r="G41" s="26">
        <f t="shared" si="1"/>
        <v>1.618256889347244</v>
      </c>
      <c r="H41" s="26">
        <f t="shared" si="2"/>
        <v>0.6182568893472441</v>
      </c>
      <c r="I41" s="27">
        <f t="shared" si="3"/>
        <v>9.164698596138306E-3</v>
      </c>
      <c r="J41" s="26">
        <f t="shared" si="4"/>
        <v>0.45386866731812731</v>
      </c>
      <c r="K41" s="38">
        <f t="shared" si="5"/>
        <v>5.5296176176032859</v>
      </c>
      <c r="L41" s="22"/>
      <c r="M41" s="2"/>
      <c r="N41" s="2"/>
      <c r="O41" s="2"/>
      <c r="P41" s="2"/>
      <c r="Q41" s="2"/>
    </row>
    <row r="42" spans="1:17" x14ac:dyDescent="0.3">
      <c r="B42" s="49"/>
      <c r="C42" s="7"/>
      <c r="D42" s="25"/>
      <c r="E42" s="44">
        <v>0.01</v>
      </c>
      <c r="F42" s="26">
        <f t="shared" si="0"/>
        <v>0.28851073760365908</v>
      </c>
      <c r="G42" s="26">
        <f t="shared" si="1"/>
        <v>1.7493787585722023</v>
      </c>
      <c r="H42" s="26">
        <f t="shared" si="2"/>
        <v>0.74937875857220226</v>
      </c>
      <c r="I42" s="27">
        <f t="shared" si="3"/>
        <v>1.0275766251887641E-2</v>
      </c>
      <c r="J42" s="26">
        <f t="shared" si="4"/>
        <v>0.16946981242613107</v>
      </c>
      <c r="K42" s="38">
        <f t="shared" si="5"/>
        <v>5.6775346316049529</v>
      </c>
      <c r="L42" s="22"/>
      <c r="M42" s="2"/>
      <c r="N42" s="2"/>
      <c r="O42" s="2"/>
      <c r="P42" s="2"/>
      <c r="Q42" s="2"/>
    </row>
    <row r="43" spans="1:17" x14ac:dyDescent="0.3">
      <c r="B43" s="49"/>
      <c r="C43" s="7"/>
      <c r="D43" s="25"/>
      <c r="E43" s="44">
        <v>0.02</v>
      </c>
      <c r="F43" s="26">
        <f t="shared" si="0"/>
        <v>0.14425536880182954</v>
      </c>
      <c r="G43" s="26">
        <f t="shared" si="1"/>
        <v>1.8656666555737274</v>
      </c>
      <c r="H43" s="26">
        <f t="shared" si="2"/>
        <v>0.86566665557372735</v>
      </c>
      <c r="I43" s="27">
        <f t="shared" si="3"/>
        <v>1.1130465466577319E-2</v>
      </c>
      <c r="J43" s="31">
        <f t="shared" si="4"/>
        <v>4.3030982947041468E-2</v>
      </c>
      <c r="K43" s="38">
        <f t="shared" si="5"/>
        <v>5.7415817408604255</v>
      </c>
      <c r="L43" s="22"/>
      <c r="M43" s="2"/>
      <c r="N43" s="2"/>
      <c r="O43" s="2"/>
      <c r="P43" s="2"/>
      <c r="Q43" s="2"/>
    </row>
    <row r="44" spans="1:17" x14ac:dyDescent="0.3">
      <c r="B44" s="49"/>
      <c r="C44" s="7"/>
      <c r="D44" s="25"/>
      <c r="E44" s="44">
        <v>0.05</v>
      </c>
      <c r="F44" s="26">
        <f t="shared" si="0"/>
        <v>5.7702147520731814E-2</v>
      </c>
      <c r="G44" s="26">
        <f t="shared" si="1"/>
        <v>1.9439310577758313</v>
      </c>
      <c r="H44" s="26">
        <f t="shared" si="2"/>
        <v>0.94393105777583131</v>
      </c>
      <c r="I44" s="27">
        <f t="shared" si="3"/>
        <v>1.1648127186710952E-2</v>
      </c>
      <c r="J44" s="31">
        <f t="shared" si="4"/>
        <v>6.9150801473058148E-3</v>
      </c>
      <c r="K44" s="38">
        <f t="shared" si="5"/>
        <v>5.7596942516207958</v>
      </c>
      <c r="L44" s="22"/>
      <c r="M44" s="2"/>
      <c r="N44" s="2"/>
      <c r="O44" s="2"/>
      <c r="P44" s="2"/>
      <c r="Q44" s="2"/>
    </row>
    <row r="45" spans="1:17" ht="15" thickBot="1" x14ac:dyDescent="0.35">
      <c r="A45" s="2"/>
      <c r="B45" s="13"/>
      <c r="C45" s="14"/>
      <c r="D45" s="15"/>
      <c r="E45" s="52">
        <v>0.1</v>
      </c>
      <c r="F45" s="53">
        <f t="shared" si="0"/>
        <v>2.8851073760365907E-2</v>
      </c>
      <c r="G45" s="53">
        <f t="shared" si="1"/>
        <v>1.9715611446408463</v>
      </c>
      <c r="H45" s="53">
        <f t="shared" si="2"/>
        <v>0.9715611446408462</v>
      </c>
      <c r="I45" s="56">
        <f t="shared" si="3"/>
        <v>1.1821064149779745E-2</v>
      </c>
      <c r="J45" s="57">
        <f t="shared" si="4"/>
        <v>1.7298494375300787E-3</v>
      </c>
      <c r="K45" s="58">
        <f t="shared" si="5"/>
        <v>5.7622882161142757</v>
      </c>
      <c r="L45" s="2"/>
      <c r="M45" s="2"/>
      <c r="N45" s="2"/>
      <c r="O45" s="2"/>
      <c r="P45" s="2"/>
      <c r="Q45" s="2"/>
    </row>
  </sheetData>
  <pageMargins left="0.7" right="0.7" top="0.78740157499999996" bottom="0.78740157499999996" header="0.3" footer="0.3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Equation.DSMT4" shapeId="1025" r:id="rId4">
          <objectPr defaultSize="0" autoPict="0" r:id="rId5">
            <anchor moveWithCells="1">
              <from>
                <xdr:col>0</xdr:col>
                <xdr:colOff>91440</xdr:colOff>
                <xdr:row>2</xdr:row>
                <xdr:rowOff>15240</xdr:rowOff>
              </from>
              <to>
                <xdr:col>7</xdr:col>
                <xdr:colOff>335280</xdr:colOff>
                <xdr:row>18</xdr:row>
                <xdr:rowOff>121920</xdr:rowOff>
              </to>
            </anchor>
          </objectPr>
        </oleObject>
      </mc:Choice>
      <mc:Fallback>
        <oleObject progId="Equation.DSMT4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</dc:creator>
  <cp:lastModifiedBy>JB </cp:lastModifiedBy>
  <dcterms:created xsi:type="dcterms:W3CDTF">2011-03-08T11:40:08Z</dcterms:created>
  <dcterms:modified xsi:type="dcterms:W3CDTF">2011-03-09T16:59:09Z</dcterms:modified>
</cp:coreProperties>
</file>